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<sst xmlns="http://schemas.openxmlformats.org/spreadsheetml/2006/main" count="34" uniqueCount="21">
  <si>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Current twa</t>
  </si>
  <si>
    <t>degrees</t>
  </si>
  <si>
    <t>radians</t>
  </si>
  <si>
    <t>Next twa</t>
  </si>
  <si>
    <t>Next sog</t>
  </si>
  <si>
    <t>knots</t>
  </si>
  <si>
    <t>performance</t>
  </si>
  <si>
    <t>%</t>
  </si>
  <si>
    <t>next course change</t>
  </si>
  <si>
    <t>minutes</t>
  </si>
  <si>
    <t>perf loss</t>
  </si>
  <si>
    <t>next performance</t>
  </si>
  <si>
    <t>increment</t>
  </si>
  <si>
    <t>% per minute</t>
  </si>
  <si>
    <t>time to 100%</t>
  </si>
  <si>
    <t>distance lost</t>
  </si>
  <si>
    <t>nm</t>
  </si>
  <si>
    <t>time lost</t>
  </si>
  <si>
    <t>seconds</t>
  </si>
  <si>
    <t>Distance to next course change</t>
  </si>
  <si>
    <t>Performance at next course change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</si>
</sst>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G19"/>
  <sheetViews>
    <sheetView tabSelected="1" workbookViewId="0" topLeftCell="A1">
      <selection activeCell="H23" sqref="H23"/>
    </sheetView>
  </sheetViews>
  <sheetFormatPr defaultColWidth="11.421875" defaultRowHeight="12.75"/>
  <cols>
    <col min="1" max="2" width="11.57421875" style="0" customWidth="1"/>
    <col min="3" max="3" width="33.00390625" style="0" customWidth="1"/>
    <col min="4" max="16384" width="11.57421875" style="0" customWidth="1"/>
  </cols>
  <sheetData>
    <row r="5" spans="3:7" ht="12">
      <c r="C5" t="s">
        <v>0</v>
      </c>
      <c r="D5" s="1">
        <v>55.897</v>
      </c>
      <c r="E5" t="s">
        <v>1</v>
      </c>
      <c r="F5">
        <f>D5*PI()/180</f>
        <v>0.9755866919872703</v>
      </c>
      <c r="G5" t="s">
        <v>2</v>
      </c>
    </row>
    <row r="6" spans="3:7" ht="12">
      <c r="C6" t="s">
        <v>3</v>
      </c>
      <c r="D6" s="1">
        <v>119.156</v>
      </c>
      <c r="E6" t="s">
        <v>1</v>
      </c>
      <c r="F6">
        <f>D6*PI()/180</f>
        <v>2.0796645235063633</v>
      </c>
      <c r="G6" t="s">
        <v>2</v>
      </c>
    </row>
    <row r="7" spans="3:5" ht="12">
      <c r="C7" t="s">
        <v>4</v>
      </c>
      <c r="D7" s="1">
        <v>13.878</v>
      </c>
      <c r="E7" t="s">
        <v>5</v>
      </c>
    </row>
    <row r="8" spans="3:5" ht="12">
      <c r="C8" t="s">
        <v>6</v>
      </c>
      <c r="D8" s="1">
        <v>89</v>
      </c>
      <c r="E8" t="s">
        <v>7</v>
      </c>
    </row>
    <row r="9" spans="3:7" ht="12">
      <c r="C9" s="2" t="s">
        <v>8</v>
      </c>
      <c r="D9" s="3">
        <f>15+34/60</f>
        <v>15.566666666666666</v>
      </c>
      <c r="E9" s="2" t="s">
        <v>9</v>
      </c>
      <c r="F9" s="2"/>
      <c r="G9" s="2"/>
    </row>
    <row r="10" spans="3:5" ht="12">
      <c r="C10" s="4" t="s">
        <v>10</v>
      </c>
      <c r="D10" s="4">
        <f>IF(D8&lt;93,0,IF(D5*D6&lt;0,D7/2,100*ABS(F5-F6)/25))</f>
        <v>0</v>
      </c>
      <c r="E10" s="4" t="s">
        <v>7</v>
      </c>
    </row>
    <row r="11" spans="3:5" ht="12">
      <c r="C11" t="s">
        <v>11</v>
      </c>
      <c r="D11">
        <f>IF(D8&lt;93,D8,D8*(1-D10/100))</f>
        <v>89</v>
      </c>
      <c r="E11" t="s">
        <v>7</v>
      </c>
    </row>
    <row r="12" spans="3:5" ht="12.75">
      <c r="C12" t="s">
        <v>12</v>
      </c>
      <c r="D12">
        <f>9/D7</f>
        <v>0.648508430609598</v>
      </c>
      <c r="E12" t="s">
        <v>13</v>
      </c>
    </row>
    <row r="13" spans="3:5" ht="12">
      <c r="C13" t="s">
        <v>14</v>
      </c>
      <c r="D13">
        <f>(100-D11)/D12</f>
        <v>16.962</v>
      </c>
      <c r="E13" t="s">
        <v>9</v>
      </c>
    </row>
    <row r="14" spans="3:5" ht="12">
      <c r="C14" t="s">
        <v>15</v>
      </c>
      <c r="D14">
        <f>D7*D13/60-((100+D11)/200)*D7*D13/60</f>
        <v>0.21578208300000057</v>
      </c>
      <c r="E14" t="s">
        <v>16</v>
      </c>
    </row>
    <row r="15" spans="3:7" ht="12">
      <c r="C15" t="s">
        <v>17</v>
      </c>
      <c r="D15">
        <f>60*D14/D7</f>
        <v>0.9329100000000025</v>
      </c>
      <c r="E15" t="s">
        <v>9</v>
      </c>
      <c r="F15">
        <f>D15*60</f>
        <v>55.974600000000144</v>
      </c>
      <c r="G15" t="s">
        <v>18</v>
      </c>
    </row>
    <row r="16" spans="3:7" ht="12">
      <c r="C16" s="2" t="s">
        <v>19</v>
      </c>
      <c r="D16" s="2">
        <f>IF(D17&lt;100,(D17+D11)/200*D7*D9/60,D7*D9/60-D14)</f>
        <v>3.386248133333333</v>
      </c>
      <c r="E16" s="2" t="s">
        <v>16</v>
      </c>
      <c r="F16" s="2"/>
      <c r="G16" s="2"/>
    </row>
    <row r="17" spans="3:7" ht="12">
      <c r="C17" s="2" t="s">
        <v>20</v>
      </c>
      <c r="D17" s="2">
        <f>MIN(100,D11+D12*D9)</f>
        <v>99.09511456982274</v>
      </c>
      <c r="E17" s="2" t="s">
        <v>7</v>
      </c>
      <c r="F17" s="2"/>
      <c r="G17" s="2"/>
    </row>
    <row r="18" spans="3:7" ht="12">
      <c r="C18" s="2" t="s">
        <v>15</v>
      </c>
      <c r="D18" s="2">
        <f>D7*D9/60-D16</f>
        <v>0.21432186666666686</v>
      </c>
      <c r="E18" s="2" t="s">
        <v>16</v>
      </c>
      <c r="F18" s="2"/>
      <c r="G18" s="2"/>
    </row>
    <row r="19" spans="3:7" ht="12">
      <c r="C19" s="2" t="s">
        <v>17</v>
      </c>
      <c r="D19" s="2">
        <f>60*D18/D7</f>
        <v>0.9265969159821308</v>
      </c>
      <c r="E19" s="2" t="s">
        <v>9</v>
      </c>
      <c r="F19" s="2">
        <f>D19*60</f>
        <v>55.595814958927846</v>
      </c>
      <c r="G19" s="2" t="s">
        <v>18</v>
      </c>
    </row>
    <row r="65536" ht="12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2013-10-11T19:58:36Z</dcterms:created>
  <dcterms:modified xsi:type="dcterms:W3CDTF">2013-10-13T18:00:25Z</dcterms:modified>
  <cp:category/>
  <cp:version/>
  <cp:contentType/>
  <cp:contentStatus/>
  <cp:revision>3</cp:revision>
</cp:coreProperties>
</file>